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6"/>
  </bookViews>
  <sheets>
    <sheet name="梅州老人活动中心" sheetId="1" r:id="rId1"/>
    <sheet name="Sheet1" sheetId="3" r:id="rId2"/>
  </sheets>
  <definedNames>
    <definedName name="_xlnm._FilterDatabase" localSheetId="0" hidden="1">梅州老人活动中心!$A$1:$G$98</definedName>
    <definedName name="_xlnm.Print_Titles" localSheetId="0">梅州老人活动中心!$1:$5</definedName>
  </definedNames>
  <calcPr calcId="144525"/>
</workbook>
</file>

<file path=xl/sharedStrings.xml><?xml version="1.0" encoding="utf-8"?>
<sst xmlns="http://schemas.openxmlformats.org/spreadsheetml/2006/main" count="154" uniqueCount="91">
  <si>
    <t>市青基会“V公益”收支结余情况明细表</t>
  </si>
  <si>
    <t>（2013年度至2021年4月）</t>
  </si>
  <si>
    <t>金额单位：元</t>
  </si>
  <si>
    <t>序号</t>
  </si>
  <si>
    <t>日期</t>
  </si>
  <si>
    <t>凭证号</t>
  </si>
  <si>
    <t xml:space="preserve">内容 </t>
  </si>
  <si>
    <t>收入</t>
  </si>
  <si>
    <t>支出</t>
  </si>
  <si>
    <t>余额</t>
  </si>
  <si>
    <t>2013年年初余额</t>
  </si>
  <si>
    <t>记-1</t>
  </si>
  <si>
    <t>收到V公益支付平台捐赠款（提现）</t>
  </si>
  <si>
    <t>记-130</t>
  </si>
  <si>
    <t>记-162</t>
  </si>
  <si>
    <t>付V公益小额捐赠平台第一期结算捐助款（曹语滢、广州市春运及迎春花市志愿者等3人）</t>
  </si>
  <si>
    <t>记-194</t>
  </si>
  <si>
    <t>计提本月V公益平台提现承诺的工作经费</t>
  </si>
  <si>
    <t>本月小计</t>
  </si>
  <si>
    <t>记-610</t>
  </si>
  <si>
    <t>付V公益小额捐赠平台第二期结算提现款（罗艳艳、许贺俊等8人）</t>
  </si>
  <si>
    <t>记-30</t>
  </si>
  <si>
    <t>付V公益支付平台第三期资助款（李宇杰、邓年英等9人）</t>
  </si>
  <si>
    <t>记-64</t>
  </si>
  <si>
    <t>记-66</t>
  </si>
  <si>
    <t>付V公益小额捐赠平台第四期结算捐赠款（高金花、陈文德等16人）</t>
  </si>
  <si>
    <t>记-16</t>
  </si>
  <si>
    <t>记-10</t>
  </si>
  <si>
    <t>记-29</t>
  </si>
  <si>
    <t>记-19</t>
  </si>
  <si>
    <t>记-84</t>
  </si>
  <si>
    <t>记-85</t>
  </si>
  <si>
    <t>付V公益小额捐赠平台第二期结算捐助款（何秋梅、曹荣仕等5人）</t>
  </si>
  <si>
    <t>记-86</t>
  </si>
  <si>
    <t>付V公益平台“爱心助学梦想起飞”活动（钟丽欣、何杰俊等5人）</t>
  </si>
  <si>
    <t>记-87</t>
  </si>
  <si>
    <t>付V公益小额捐赠平台第五期结算捐助款（俞天智、罗艳艳等11人）</t>
  </si>
  <si>
    <t>2013年年末余额</t>
  </si>
  <si>
    <t>2014年年初余额</t>
  </si>
  <si>
    <t>记-18</t>
  </si>
  <si>
    <t>付V公益小额捐赠平台结算款（第六期）（王奇安、胡燕等7人）</t>
  </si>
  <si>
    <t>记-35</t>
  </si>
  <si>
    <t>根据V公益支付宝账号1-4月份明细账单，结转“重症救治基金”</t>
  </si>
  <si>
    <t>记-1/52</t>
  </si>
  <si>
    <t>根据支付宝5月份账单结转V公益平台收入</t>
  </si>
  <si>
    <t>记-9</t>
  </si>
  <si>
    <t>记-40</t>
  </si>
  <si>
    <t>付希望树第七期结算款（吴绮婷等4人）</t>
  </si>
  <si>
    <t>记-26</t>
  </si>
  <si>
    <t>付植树节“希望树”项目活动费用</t>
  </si>
  <si>
    <t>付V公益小额捐赠第八期结算款（李素贞、俞天智等7人）</t>
  </si>
  <si>
    <t>记-2</t>
  </si>
  <si>
    <t>记-24</t>
  </si>
  <si>
    <t>收到刘小帆汇来救助吴绮婷捐款</t>
  </si>
  <si>
    <t>记-38</t>
  </si>
  <si>
    <t>记-69</t>
  </si>
  <si>
    <t>付V公益小额捐赠平台结算捐助款（余锋荣1人）</t>
  </si>
  <si>
    <t>2014年年末余额</t>
  </si>
  <si>
    <t>记-7</t>
  </si>
  <si>
    <t>收朱振华汇来V公益捐款</t>
  </si>
  <si>
    <t>记-8</t>
  </si>
  <si>
    <t>收周波汇来汇款</t>
  </si>
  <si>
    <t>收魏微汇来V公益捐款</t>
  </si>
  <si>
    <t>记-12</t>
  </si>
  <si>
    <t>收马桦汇来V公益捐款</t>
  </si>
  <si>
    <t>记-13</t>
  </si>
  <si>
    <t>收林昕汇来V公益捐款</t>
  </si>
  <si>
    <t>记-21</t>
  </si>
  <si>
    <t>记-17</t>
  </si>
  <si>
    <t>收阮璐汇来V公益捐款</t>
  </si>
  <si>
    <t>记-53</t>
  </si>
  <si>
    <t>记-54</t>
  </si>
  <si>
    <t>记-60</t>
  </si>
  <si>
    <t>记-61</t>
  </si>
  <si>
    <t>记-62</t>
  </si>
  <si>
    <t>记-228</t>
  </si>
  <si>
    <t>付希望树V公益小额捐赠平台第八期经费结算（李素贞、吴绮婷等13人）</t>
  </si>
  <si>
    <t>2015年年末余额</t>
  </si>
  <si>
    <t>2016年年初余额</t>
  </si>
  <si>
    <t>2016年年末余额</t>
  </si>
  <si>
    <t>2017年年初余额</t>
  </si>
  <si>
    <t>2017年年末余额</t>
  </si>
  <si>
    <t>2018年年初余额</t>
  </si>
  <si>
    <t>2018年年末余额</t>
  </si>
  <si>
    <t>2019年年初余额</t>
  </si>
  <si>
    <t>2019年年末余额</t>
  </si>
  <si>
    <t>2020年年初余额</t>
  </si>
  <si>
    <t>2020年年末余额</t>
  </si>
  <si>
    <t>2021年年初余额</t>
  </si>
  <si>
    <t>2021年3月末余额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</si>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</sst>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3" formatCode="_ * #,##0.00_ ;_ * \-#,##0.00_ ;_ * &quot;-&quot;??_ ;_ @_ "/>
    <numFmt numFmtId="177" formatCode="yyyy&quot;-&quot;m&quot;-&quot;d;@"/>
  </numFmts>
  <fonts count="31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176" fontId="6" fillId="0" borderId="0" xfId="0" applyNumberFormat="1" applyFont="1" applyAlignment="1">
      <alignment horizontal="right"/>
    </xf>
    <xf numFmtId="176" fontId="0" fillId="0" borderId="0" xfId="0" applyNumberFormat="1" applyAlignment="1">
      <alignment horizontal="right"/>
    </xf>
    <xf numFmtId="177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77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176" fontId="3" fillId="0" borderId="0" xfId="0" applyNumberFormat="1" applyFont="1" applyAlignment="1">
      <alignment horizontal="right"/>
    </xf>
    <xf numFmtId="176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wrapText="1"/>
    </xf>
    <xf numFmtId="177" fontId="9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176" fontId="10" fillId="0" borderId="0" xfId="0" applyNumberFormat="1" applyFont="1" applyAlignment="1">
      <alignment horizontal="right"/>
    </xf>
    <xf numFmtId="176" fontId="1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left" wrapText="1"/>
    </xf>
    <xf numFmtId="176" fontId="3" fillId="0" borderId="1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76" fontId="10" fillId="0" borderId="1" xfId="0" applyNumberFormat="1" applyFont="1" applyBorder="1" applyAlignment="1">
      <alignment horizontal="right"/>
    </xf>
    <xf numFmtId="0" fontId="5" fillId="0" borderId="1" xfId="0" applyNumberFormat="1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176" fontId="4" fillId="0" borderId="1" xfId="0" applyNumberFormat="1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177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176" fontId="7" fillId="0" borderId="1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177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abSelected="1" workbookViewId="0">
      <pane ySplit="5" topLeftCell="A90" activePane="bottomLeft" state="frozen"/>
      <selection/>
      <selection pane="bottomLeft" activeCell="L80" sqref="L80"/>
    </sheetView>
  </sheetViews>
  <sheetFormatPr defaultColWidth="9" defaultRowHeight="14.25" outlineLevelCol="7"/>
  <cols>
    <col min="1" max="1" width="4.625" style="8" customWidth="1"/>
    <col min="2" max="2" width="10.125" style="9" customWidth="1"/>
    <col min="3" max="3" width="7.375" style="10" customWidth="1"/>
    <col min="4" max="4" width="28.5" style="11" customWidth="1"/>
    <col min="5" max="6" width="14.875" style="12" customWidth="1"/>
    <col min="7" max="7" width="12.875" style="13" customWidth="1"/>
    <col min="8" max="8" width="10.375"/>
  </cols>
  <sheetData>
    <row r="1" ht="18" customHeight="1" spans="2:2">
      <c r="B1" s="14"/>
    </row>
    <row r="2" s="1" customFormat="1" ht="22" customHeight="1" spans="1:7">
      <c r="A2" s="15" t="s">
        <v>0</v>
      </c>
      <c r="B2" s="16"/>
      <c r="C2" s="17"/>
      <c r="D2" s="18"/>
      <c r="E2" s="19"/>
      <c r="F2" s="19"/>
      <c r="G2" s="20"/>
    </row>
    <row r="3" s="1" customFormat="1" ht="22" customHeight="1" spans="1:7">
      <c r="A3" s="21" t="s">
        <v>1</v>
      </c>
      <c r="B3" s="22"/>
      <c r="C3" s="23"/>
      <c r="D3" s="18"/>
      <c r="E3" s="24"/>
      <c r="F3" s="24"/>
      <c r="G3" s="25"/>
    </row>
    <row r="4" s="1" customFormat="1" spans="1:7">
      <c r="A4" s="26"/>
      <c r="B4" s="27"/>
      <c r="C4" s="28"/>
      <c r="D4" s="29"/>
      <c r="E4" s="30"/>
      <c r="F4" s="30"/>
      <c r="G4" s="31" t="s">
        <v>2</v>
      </c>
    </row>
    <row r="5" s="2" customFormat="1" ht="22" customHeight="1" spans="1:7">
      <c r="A5" s="32" t="s">
        <v>3</v>
      </c>
      <c r="B5" s="32" t="s">
        <v>4</v>
      </c>
      <c r="C5" s="32" t="s">
        <v>5</v>
      </c>
      <c r="D5" s="32" t="s">
        <v>6</v>
      </c>
      <c r="E5" s="33" t="s">
        <v>7</v>
      </c>
      <c r="F5" s="33" t="s">
        <v>8</v>
      </c>
      <c r="G5" s="33" t="s">
        <v>9</v>
      </c>
    </row>
    <row r="6" s="3" customFormat="1" ht="27" customHeight="1" spans="1:7">
      <c r="A6" s="34">
        <v>1</v>
      </c>
      <c r="B6" s="35"/>
      <c r="C6" s="36"/>
      <c r="D6" s="37" t="s">
        <v>10</v>
      </c>
      <c r="E6" s="38"/>
      <c r="F6" s="38"/>
      <c r="G6" s="38">
        <v>0</v>
      </c>
    </row>
    <row r="7" s="3" customFormat="1" ht="27" customHeight="1" spans="1:7">
      <c r="A7" s="34">
        <v>2</v>
      </c>
      <c r="B7" s="39">
        <v>41394</v>
      </c>
      <c r="C7" s="34" t="s">
        <v>11</v>
      </c>
      <c r="D7" s="40" t="s">
        <v>12</v>
      </c>
      <c r="E7" s="41">
        <v>3930.1</v>
      </c>
      <c r="F7" s="38"/>
      <c r="G7" s="38"/>
    </row>
    <row r="8" s="3" customFormat="1" ht="27" customHeight="1" spans="1:7">
      <c r="A8" s="34">
        <v>3</v>
      </c>
      <c r="B8" s="39">
        <v>41394</v>
      </c>
      <c r="C8" s="34" t="s">
        <v>13</v>
      </c>
      <c r="D8" s="40" t="s">
        <v>12</v>
      </c>
      <c r="E8" s="41">
        <v>2881.27</v>
      </c>
      <c r="F8" s="38"/>
      <c r="G8" s="38"/>
    </row>
    <row r="9" s="3" customFormat="1" ht="36" spans="1:7">
      <c r="A9" s="34">
        <v>4</v>
      </c>
      <c r="B9" s="39">
        <v>41394</v>
      </c>
      <c r="C9" s="34" t="s">
        <v>14</v>
      </c>
      <c r="D9" s="42" t="s">
        <v>15</v>
      </c>
      <c r="E9" s="41"/>
      <c r="F9" s="41">
        <v>2382.76</v>
      </c>
      <c r="G9" s="38"/>
    </row>
    <row r="10" s="3" customFormat="1" ht="27" customHeight="1" spans="1:7">
      <c r="A10" s="34">
        <v>5</v>
      </c>
      <c r="B10" s="39">
        <v>41394</v>
      </c>
      <c r="C10" s="34" t="s">
        <v>16</v>
      </c>
      <c r="D10" s="42" t="s">
        <v>17</v>
      </c>
      <c r="E10" s="41"/>
      <c r="F10" s="41">
        <v>511.42</v>
      </c>
      <c r="G10" s="38"/>
    </row>
    <row r="11" s="3" customFormat="1" ht="27" customHeight="1" spans="1:7">
      <c r="A11" s="34">
        <v>6</v>
      </c>
      <c r="B11" s="35"/>
      <c r="C11" s="36"/>
      <c r="D11" s="37" t="s">
        <v>18</v>
      </c>
      <c r="E11" s="38">
        <f>SUM(E7:E10)</f>
        <v>6811.37</v>
      </c>
      <c r="F11" s="38">
        <f>SUM(F7:F10)</f>
        <v>2894.18</v>
      </c>
      <c r="G11" s="38">
        <f>G6+E11-F11</f>
        <v>3917.19</v>
      </c>
    </row>
    <row r="12" s="3" customFormat="1" ht="27" customHeight="1" spans="1:7">
      <c r="A12" s="34">
        <v>7</v>
      </c>
      <c r="B12" s="39">
        <v>41425</v>
      </c>
      <c r="C12" s="34" t="s">
        <v>19</v>
      </c>
      <c r="D12" s="42" t="s">
        <v>20</v>
      </c>
      <c r="E12" s="41"/>
      <c r="F12" s="41">
        <v>2308</v>
      </c>
      <c r="G12" s="38"/>
    </row>
    <row r="13" s="3" customFormat="1" ht="27" customHeight="1" spans="1:7">
      <c r="A13" s="34">
        <v>8</v>
      </c>
      <c r="B13" s="39"/>
      <c r="C13" s="34"/>
      <c r="D13" s="37" t="s">
        <v>18</v>
      </c>
      <c r="E13" s="38">
        <f>SUM(E12:E12)</f>
        <v>0</v>
      </c>
      <c r="F13" s="38">
        <f>SUM(F12:F12)</f>
        <v>2308</v>
      </c>
      <c r="G13" s="38">
        <f>G11+E13-F13</f>
        <v>1609.19</v>
      </c>
    </row>
    <row r="14" s="3" customFormat="1" ht="27" customHeight="1" spans="1:7">
      <c r="A14" s="34">
        <v>9</v>
      </c>
      <c r="B14" s="39">
        <v>41455</v>
      </c>
      <c r="C14" s="34" t="s">
        <v>21</v>
      </c>
      <c r="D14" s="42" t="s">
        <v>22</v>
      </c>
      <c r="E14" s="41"/>
      <c r="F14" s="41">
        <v>4689.87</v>
      </c>
      <c r="G14" s="38"/>
    </row>
    <row r="15" s="3" customFormat="1" ht="27" customHeight="1" spans="1:7">
      <c r="A15" s="34">
        <v>10</v>
      </c>
      <c r="B15" s="39"/>
      <c r="C15" s="34"/>
      <c r="D15" s="37" t="s">
        <v>18</v>
      </c>
      <c r="E15" s="38">
        <f>SUM(E14:E14)</f>
        <v>0</v>
      </c>
      <c r="F15" s="38">
        <f>SUM(F14:F14)</f>
        <v>4689.87</v>
      </c>
      <c r="G15" s="38"/>
    </row>
    <row r="16" s="3" customFormat="1" ht="27" customHeight="1" spans="1:7">
      <c r="A16" s="34">
        <v>11</v>
      </c>
      <c r="B16" s="39">
        <v>41486</v>
      </c>
      <c r="C16" s="34" t="s">
        <v>23</v>
      </c>
      <c r="D16" s="43" t="s">
        <v>12</v>
      </c>
      <c r="E16" s="41">
        <v>5340.41</v>
      </c>
      <c r="F16" s="38"/>
      <c r="G16" s="38"/>
    </row>
    <row r="17" s="3" customFormat="1" ht="27" customHeight="1" spans="1:7">
      <c r="A17" s="34">
        <v>12</v>
      </c>
      <c r="B17" s="39">
        <v>41486</v>
      </c>
      <c r="C17" s="34" t="s">
        <v>24</v>
      </c>
      <c r="D17" s="42" t="s">
        <v>25</v>
      </c>
      <c r="E17" s="41"/>
      <c r="F17" s="41">
        <v>5420.72</v>
      </c>
      <c r="G17" s="41"/>
    </row>
    <row r="18" s="3" customFormat="1" ht="27" customHeight="1" spans="1:7">
      <c r="A18" s="34">
        <v>13</v>
      </c>
      <c r="B18" s="39"/>
      <c r="C18" s="34"/>
      <c r="D18" s="37" t="s">
        <v>18</v>
      </c>
      <c r="E18" s="38">
        <f>SUM(E16:E17)</f>
        <v>5340.41</v>
      </c>
      <c r="F18" s="38">
        <f>SUM(F16:F17)</f>
        <v>5420.72</v>
      </c>
      <c r="G18" s="38"/>
    </row>
    <row r="19" s="3" customFormat="1" ht="27" customHeight="1" spans="1:7">
      <c r="A19" s="34">
        <v>14</v>
      </c>
      <c r="B19" s="39">
        <v>41517</v>
      </c>
      <c r="C19" s="34" t="s">
        <v>26</v>
      </c>
      <c r="D19" s="43" t="s">
        <v>12</v>
      </c>
      <c r="E19" s="41">
        <v>21157.29</v>
      </c>
      <c r="F19" s="38"/>
      <c r="G19" s="38"/>
    </row>
    <row r="20" s="3" customFormat="1" ht="27" customHeight="1" spans="1:7">
      <c r="A20" s="34">
        <v>15</v>
      </c>
      <c r="B20" s="39"/>
      <c r="C20" s="34"/>
      <c r="D20" s="37" t="s">
        <v>18</v>
      </c>
      <c r="E20" s="38">
        <f>SUM(E19:E19)</f>
        <v>21157.29</v>
      </c>
      <c r="F20" s="38">
        <f>SUM(F19:F19)</f>
        <v>0</v>
      </c>
      <c r="G20" s="44"/>
    </row>
    <row r="21" s="3" customFormat="1" ht="27" customHeight="1" spans="1:7">
      <c r="A21" s="34">
        <v>16</v>
      </c>
      <c r="B21" s="39">
        <v>41547</v>
      </c>
      <c r="C21" s="34" t="s">
        <v>27</v>
      </c>
      <c r="D21" s="43" t="s">
        <v>12</v>
      </c>
      <c r="E21" s="41">
        <v>9985.21</v>
      </c>
      <c r="F21" s="41"/>
      <c r="G21" s="45"/>
    </row>
    <row r="22" s="4" customFormat="1" ht="27" customHeight="1" spans="1:7">
      <c r="A22" s="34">
        <v>17</v>
      </c>
      <c r="B22" s="46"/>
      <c r="C22" s="47"/>
      <c r="D22" s="37" t="s">
        <v>18</v>
      </c>
      <c r="E22" s="44">
        <f>SUM(E21:E21)</f>
        <v>9985.21</v>
      </c>
      <c r="F22" s="44">
        <f>SUM(F21:F21)</f>
        <v>0</v>
      </c>
      <c r="G22" s="44">
        <v>27981.51</v>
      </c>
    </row>
    <row r="23" s="4" customFormat="1" ht="27" customHeight="1" spans="1:8">
      <c r="A23" s="34">
        <v>18</v>
      </c>
      <c r="B23" s="46">
        <v>41578</v>
      </c>
      <c r="C23" s="48" t="s">
        <v>28</v>
      </c>
      <c r="D23" s="43" t="s">
        <v>12</v>
      </c>
      <c r="E23" s="41">
        <v>6406</v>
      </c>
      <c r="F23" s="44"/>
      <c r="G23" s="44"/>
      <c r="H23" s="49"/>
    </row>
    <row r="24" s="4" customFormat="1" ht="27" customHeight="1" spans="1:8">
      <c r="A24" s="34">
        <v>19</v>
      </c>
      <c r="B24" s="46"/>
      <c r="C24" s="48"/>
      <c r="D24" s="37" t="s">
        <v>18</v>
      </c>
      <c r="E24" s="44">
        <f>SUM(E23:E23)</f>
        <v>6406</v>
      </c>
      <c r="F24" s="44">
        <f>SUM(F23:F23)</f>
        <v>0</v>
      </c>
      <c r="G24" s="44">
        <v>34387.51</v>
      </c>
      <c r="H24" s="49"/>
    </row>
    <row r="25" s="4" customFormat="1" ht="27" customHeight="1" spans="1:8">
      <c r="A25" s="34">
        <v>20</v>
      </c>
      <c r="B25" s="46">
        <v>41608</v>
      </c>
      <c r="C25" s="48" t="s">
        <v>29</v>
      </c>
      <c r="D25" s="40" t="s">
        <v>12</v>
      </c>
      <c r="E25" s="45">
        <v>3706</v>
      </c>
      <c r="F25" s="44"/>
      <c r="G25" s="44"/>
      <c r="H25" s="49"/>
    </row>
    <row r="26" s="4" customFormat="1" ht="27" customHeight="1" spans="1:7">
      <c r="A26" s="34">
        <v>21</v>
      </c>
      <c r="B26" s="46"/>
      <c r="C26" s="50"/>
      <c r="D26" s="51" t="s">
        <v>18</v>
      </c>
      <c r="E26" s="52">
        <f>SUM(E25:E25)</f>
        <v>3706</v>
      </c>
      <c r="F26" s="44">
        <f>SUM(F25:F25)</f>
        <v>0</v>
      </c>
      <c r="G26" s="44">
        <v>38093.51</v>
      </c>
    </row>
    <row r="27" s="4" customFormat="1" ht="27" customHeight="1" spans="1:7">
      <c r="A27" s="34">
        <v>22</v>
      </c>
      <c r="B27" s="46">
        <v>41639</v>
      </c>
      <c r="C27" s="50" t="s">
        <v>30</v>
      </c>
      <c r="D27" s="40" t="s">
        <v>12</v>
      </c>
      <c r="E27" s="53">
        <v>2709.4</v>
      </c>
      <c r="F27" s="44"/>
      <c r="G27" s="44"/>
    </row>
    <row r="28" s="5" customFormat="1" ht="27" customHeight="1" spans="1:7">
      <c r="A28" s="34">
        <v>23</v>
      </c>
      <c r="B28" s="46">
        <v>41639</v>
      </c>
      <c r="C28" s="48" t="s">
        <v>31</v>
      </c>
      <c r="D28" s="42" t="s">
        <v>32</v>
      </c>
      <c r="E28" s="45"/>
      <c r="F28" s="45">
        <v>1018.29</v>
      </c>
      <c r="G28" s="44"/>
    </row>
    <row r="29" s="5" customFormat="1" ht="27" customHeight="1" spans="1:7">
      <c r="A29" s="34">
        <v>24</v>
      </c>
      <c r="B29" s="46">
        <v>41639</v>
      </c>
      <c r="C29" s="48" t="s">
        <v>33</v>
      </c>
      <c r="D29" s="42" t="s">
        <v>34</v>
      </c>
      <c r="E29" s="45"/>
      <c r="F29" s="45">
        <v>15000</v>
      </c>
      <c r="G29" s="44"/>
    </row>
    <row r="30" s="5" customFormat="1" ht="27" customHeight="1" spans="1:7">
      <c r="A30" s="34">
        <v>25</v>
      </c>
      <c r="B30" s="46">
        <v>41639</v>
      </c>
      <c r="C30" s="48" t="s">
        <v>35</v>
      </c>
      <c r="D30" s="42" t="s">
        <v>36</v>
      </c>
      <c r="E30" s="45"/>
      <c r="F30" s="45">
        <v>15550</v>
      </c>
      <c r="G30" s="44"/>
    </row>
    <row r="31" s="5" customFormat="1" ht="27" customHeight="1" spans="1:7">
      <c r="A31" s="34">
        <v>26</v>
      </c>
      <c r="B31" s="46"/>
      <c r="C31" s="48"/>
      <c r="D31" s="54" t="s">
        <v>18</v>
      </c>
      <c r="E31" s="44">
        <f>SUM(E27:E30)</f>
        <v>2709.4</v>
      </c>
      <c r="F31" s="44">
        <f>SUM(F27:F30)</f>
        <v>31568.29</v>
      </c>
      <c r="G31" s="44">
        <f>G26+E31-F31</f>
        <v>9234.62</v>
      </c>
    </row>
    <row r="32" s="5" customFormat="1" ht="27" customHeight="1" spans="1:7">
      <c r="A32" s="34">
        <v>27</v>
      </c>
      <c r="B32" s="46"/>
      <c r="C32" s="48"/>
      <c r="D32" s="37" t="s">
        <v>37</v>
      </c>
      <c r="E32" s="44">
        <f>E11+E13+E15+E18+E20+E22+E24+E26+E31</f>
        <v>56115.68</v>
      </c>
      <c r="F32" s="44">
        <f>F11+F13+F15+F18+F20+F22+F24+F26+F31</f>
        <v>46881.06</v>
      </c>
      <c r="G32" s="44">
        <v>9234.62</v>
      </c>
    </row>
    <row r="33" s="4" customFormat="1" ht="27" customHeight="1" spans="1:7">
      <c r="A33" s="34">
        <v>28</v>
      </c>
      <c r="B33" s="55"/>
      <c r="C33" s="56"/>
      <c r="D33" s="37" t="s">
        <v>38</v>
      </c>
      <c r="E33" s="44"/>
      <c r="F33" s="44"/>
      <c r="G33" s="44">
        <v>9234.62</v>
      </c>
    </row>
    <row r="34" s="5" customFormat="1" ht="27" customHeight="1" spans="1:7">
      <c r="A34" s="34">
        <v>29</v>
      </c>
      <c r="B34" s="46">
        <v>41670</v>
      </c>
      <c r="C34" s="48" t="s">
        <v>11</v>
      </c>
      <c r="D34" s="43" t="s">
        <v>12</v>
      </c>
      <c r="E34" s="45">
        <v>177430.64</v>
      </c>
      <c r="F34" s="45"/>
      <c r="G34" s="44"/>
    </row>
    <row r="35" s="6" customFormat="1" ht="27" customHeight="1" spans="1:7">
      <c r="A35" s="34">
        <v>30</v>
      </c>
      <c r="B35" s="57"/>
      <c r="C35" s="50"/>
      <c r="D35" s="58" t="s">
        <v>18</v>
      </c>
      <c r="E35" s="52">
        <f>SUM(E34:E34)</f>
        <v>177430.64</v>
      </c>
      <c r="F35" s="52">
        <f>SUM(F34:F34)</f>
        <v>0</v>
      </c>
      <c r="G35" s="52">
        <f>G33+E35-F35</f>
        <v>186665.26</v>
      </c>
    </row>
    <row r="36" s="6" customFormat="1" ht="27" customHeight="1" spans="1:7">
      <c r="A36" s="34">
        <v>31</v>
      </c>
      <c r="B36" s="57">
        <v>41698</v>
      </c>
      <c r="C36" s="50" t="s">
        <v>11</v>
      </c>
      <c r="D36" s="43" t="s">
        <v>12</v>
      </c>
      <c r="E36" s="53">
        <v>307176.21</v>
      </c>
      <c r="F36" s="53"/>
      <c r="G36" s="53"/>
    </row>
    <row r="37" s="6" customFormat="1" ht="27" customHeight="1" spans="1:7">
      <c r="A37" s="34">
        <v>32</v>
      </c>
      <c r="B37" s="57"/>
      <c r="C37" s="50"/>
      <c r="D37" s="58" t="s">
        <v>18</v>
      </c>
      <c r="E37" s="52">
        <f>SUM(E36:E36)</f>
        <v>307176.21</v>
      </c>
      <c r="F37" s="52">
        <f>SUM(F36:F36)</f>
        <v>0</v>
      </c>
      <c r="G37" s="52">
        <f>G35+E37-F37</f>
        <v>493841.47</v>
      </c>
    </row>
    <row r="38" s="6" customFormat="1" ht="27" customHeight="1" spans="1:7">
      <c r="A38" s="34">
        <v>33</v>
      </c>
      <c r="B38" s="57">
        <v>41729</v>
      </c>
      <c r="C38" s="50" t="s">
        <v>11</v>
      </c>
      <c r="D38" s="43" t="s">
        <v>12</v>
      </c>
      <c r="E38" s="53">
        <v>355820.77</v>
      </c>
      <c r="F38" s="53"/>
      <c r="G38" s="53"/>
    </row>
    <row r="39" s="6" customFormat="1" ht="27" customHeight="1" spans="1:7">
      <c r="A39" s="34">
        <v>34</v>
      </c>
      <c r="B39" s="57">
        <v>41729</v>
      </c>
      <c r="C39" s="50" t="s">
        <v>39</v>
      </c>
      <c r="D39" s="42" t="s">
        <v>40</v>
      </c>
      <c r="E39" s="53"/>
      <c r="F39" s="53">
        <v>5140.6</v>
      </c>
      <c r="G39" s="53"/>
    </row>
    <row r="40" s="6" customFormat="1" ht="27" customHeight="1" spans="1:7">
      <c r="A40" s="34">
        <v>35</v>
      </c>
      <c r="B40" s="57"/>
      <c r="C40" s="50"/>
      <c r="D40" s="58" t="s">
        <v>18</v>
      </c>
      <c r="E40" s="52">
        <f>SUM(E38:E39)</f>
        <v>355820.77</v>
      </c>
      <c r="F40" s="52">
        <f>SUM(F38:F39)</f>
        <v>5140.6</v>
      </c>
      <c r="G40" s="52">
        <f>G37+E40-F40</f>
        <v>844521.64</v>
      </c>
    </row>
    <row r="41" s="6" customFormat="1" ht="27" customHeight="1" spans="1:7">
      <c r="A41" s="34">
        <v>36</v>
      </c>
      <c r="B41" s="57">
        <v>41759</v>
      </c>
      <c r="C41" s="50" t="s">
        <v>11</v>
      </c>
      <c r="D41" s="43" t="s">
        <v>12</v>
      </c>
      <c r="E41" s="53">
        <v>310562.81</v>
      </c>
      <c r="F41" s="53"/>
      <c r="G41" s="53"/>
    </row>
    <row r="42" s="6" customFormat="1" ht="27" customHeight="1" spans="1:7">
      <c r="A42" s="34">
        <v>37</v>
      </c>
      <c r="B42" s="57">
        <v>41759</v>
      </c>
      <c r="C42" s="50" t="s">
        <v>41</v>
      </c>
      <c r="D42" s="59" t="s">
        <v>42</v>
      </c>
      <c r="E42" s="53"/>
      <c r="F42" s="53">
        <v>1088490.66</v>
      </c>
      <c r="G42" s="53"/>
    </row>
    <row r="43" s="6" customFormat="1" ht="27" customHeight="1" spans="1:7">
      <c r="A43" s="34">
        <v>38</v>
      </c>
      <c r="B43" s="57"/>
      <c r="C43" s="50"/>
      <c r="D43" s="58" t="s">
        <v>18</v>
      </c>
      <c r="E43" s="52">
        <f>SUM(E41:E42)</f>
        <v>310562.81</v>
      </c>
      <c r="F43" s="52">
        <f>SUM(F41:F42)</f>
        <v>1088490.66</v>
      </c>
      <c r="G43" s="52">
        <f>G40+E43-F43</f>
        <v>66593.79</v>
      </c>
    </row>
    <row r="44" s="6" customFormat="1" ht="27" customHeight="1" spans="1:7">
      <c r="A44" s="34">
        <v>39</v>
      </c>
      <c r="B44" s="57">
        <v>41790</v>
      </c>
      <c r="C44" s="50" t="s">
        <v>43</v>
      </c>
      <c r="D44" s="59" t="s">
        <v>44</v>
      </c>
      <c r="E44" s="53">
        <v>483</v>
      </c>
      <c r="F44" s="53"/>
      <c r="G44" s="53"/>
    </row>
    <row r="45" s="6" customFormat="1" ht="27" customHeight="1" spans="1:7">
      <c r="A45" s="34">
        <v>40</v>
      </c>
      <c r="B45" s="57"/>
      <c r="C45" s="50"/>
      <c r="D45" s="58" t="s">
        <v>18</v>
      </c>
      <c r="E45" s="52">
        <f>SUM(E44:E44)</f>
        <v>483</v>
      </c>
      <c r="F45" s="52">
        <f>SUM(F44:F44)</f>
        <v>0</v>
      </c>
      <c r="G45" s="52">
        <f>G43+E45-F45</f>
        <v>67076.79</v>
      </c>
    </row>
    <row r="46" s="6" customFormat="1" ht="27" customHeight="1" spans="1:7">
      <c r="A46" s="34">
        <v>41</v>
      </c>
      <c r="B46" s="57">
        <v>41820</v>
      </c>
      <c r="C46" s="50" t="s">
        <v>45</v>
      </c>
      <c r="D46" s="43" t="s">
        <v>12</v>
      </c>
      <c r="E46" s="53">
        <v>4824.95</v>
      </c>
      <c r="F46" s="53"/>
      <c r="G46" s="53"/>
    </row>
    <row r="47" s="6" customFormat="1" ht="27" customHeight="1" spans="1:7">
      <c r="A47" s="34">
        <v>42</v>
      </c>
      <c r="B47" s="57">
        <v>41820</v>
      </c>
      <c r="C47" s="50" t="s">
        <v>46</v>
      </c>
      <c r="D47" s="59" t="s">
        <v>47</v>
      </c>
      <c r="E47" s="53"/>
      <c r="F47" s="53">
        <v>6596.34</v>
      </c>
      <c r="G47" s="53"/>
    </row>
    <row r="48" s="6" customFormat="1" ht="27" customHeight="1" spans="1:7">
      <c r="A48" s="34">
        <v>43</v>
      </c>
      <c r="B48" s="57"/>
      <c r="C48" s="50"/>
      <c r="D48" s="58" t="s">
        <v>18</v>
      </c>
      <c r="E48" s="52">
        <f>SUM(E46:E47)</f>
        <v>4824.95</v>
      </c>
      <c r="F48" s="52">
        <f>SUM(F46:F47)</f>
        <v>6596.34</v>
      </c>
      <c r="G48" s="52">
        <f>G45+E48-F48</f>
        <v>65305.4</v>
      </c>
    </row>
    <row r="49" s="6" customFormat="1" ht="27" customHeight="1" spans="1:7">
      <c r="A49" s="34">
        <v>44</v>
      </c>
      <c r="B49" s="57">
        <v>41851</v>
      </c>
      <c r="C49" s="50" t="s">
        <v>11</v>
      </c>
      <c r="D49" s="43" t="s">
        <v>12</v>
      </c>
      <c r="E49" s="53">
        <v>54778.37</v>
      </c>
      <c r="F49" s="53"/>
      <c r="G49" s="53"/>
    </row>
    <row r="50" s="6" customFormat="1" ht="27" customHeight="1" spans="1:7">
      <c r="A50" s="34">
        <v>45</v>
      </c>
      <c r="B50" s="57">
        <v>41851</v>
      </c>
      <c r="C50" s="50" t="s">
        <v>48</v>
      </c>
      <c r="D50" s="59" t="s">
        <v>49</v>
      </c>
      <c r="E50" s="53"/>
      <c r="F50" s="53">
        <v>12882</v>
      </c>
      <c r="G50" s="53"/>
    </row>
    <row r="51" s="6" customFormat="1" ht="27" customHeight="1" spans="1:7">
      <c r="A51" s="34">
        <v>46</v>
      </c>
      <c r="B51" s="57"/>
      <c r="C51" s="50"/>
      <c r="D51" s="58" t="s">
        <v>18</v>
      </c>
      <c r="E51" s="52">
        <f>SUM(E49:E50)</f>
        <v>54778.37</v>
      </c>
      <c r="F51" s="52">
        <f>SUM(F49:F50)</f>
        <v>12882</v>
      </c>
      <c r="G51" s="52">
        <f>G48+E51-F51</f>
        <v>107201.77</v>
      </c>
    </row>
    <row r="52" s="6" customFormat="1" ht="27" customHeight="1" spans="1:7">
      <c r="A52" s="34">
        <v>47</v>
      </c>
      <c r="B52" s="57">
        <v>41882</v>
      </c>
      <c r="C52" s="50" t="s">
        <v>11</v>
      </c>
      <c r="D52" s="43" t="s">
        <v>12</v>
      </c>
      <c r="E52" s="53">
        <v>8549.07</v>
      </c>
      <c r="F52" s="53"/>
      <c r="G52" s="53"/>
    </row>
    <row r="53" s="6" customFormat="1" ht="27" customHeight="1" spans="1:7">
      <c r="A53" s="34">
        <v>48</v>
      </c>
      <c r="B53" s="57">
        <v>41882</v>
      </c>
      <c r="C53" s="50" t="s">
        <v>26</v>
      </c>
      <c r="D53" s="59" t="s">
        <v>50</v>
      </c>
      <c r="E53" s="53"/>
      <c r="F53" s="53">
        <v>2842.9</v>
      </c>
      <c r="G53" s="53"/>
    </row>
    <row r="54" s="6" customFormat="1" ht="27" customHeight="1" spans="1:7">
      <c r="A54" s="34">
        <v>49</v>
      </c>
      <c r="B54" s="57"/>
      <c r="C54" s="50"/>
      <c r="D54" s="58" t="s">
        <v>18</v>
      </c>
      <c r="E54" s="52">
        <f>SUM(E52:E53)</f>
        <v>8549.07</v>
      </c>
      <c r="F54" s="52">
        <f>SUM(F52:F53)</f>
        <v>2842.9</v>
      </c>
      <c r="G54" s="52">
        <f>G51+E54-F54</f>
        <v>112907.94</v>
      </c>
    </row>
    <row r="55" s="6" customFormat="1" ht="27" customHeight="1" spans="1:7">
      <c r="A55" s="34">
        <v>50</v>
      </c>
      <c r="B55" s="57">
        <v>41912</v>
      </c>
      <c r="C55" s="50" t="s">
        <v>51</v>
      </c>
      <c r="D55" s="43" t="s">
        <v>12</v>
      </c>
      <c r="E55" s="53">
        <v>525</v>
      </c>
      <c r="F55" s="53"/>
      <c r="G55" s="53"/>
    </row>
    <row r="56" s="6" customFormat="1" ht="27" customHeight="1" spans="1:7">
      <c r="A56" s="34">
        <v>51</v>
      </c>
      <c r="B56" s="57"/>
      <c r="C56" s="50"/>
      <c r="D56" s="58" t="s">
        <v>18</v>
      </c>
      <c r="E56" s="52">
        <f>SUM(E55:E55)</f>
        <v>525</v>
      </c>
      <c r="F56" s="52">
        <f>SUM(F55:F55)</f>
        <v>0</v>
      </c>
      <c r="G56" s="52">
        <f>G54+E56-F56</f>
        <v>113432.94</v>
      </c>
    </row>
    <row r="57" s="6" customFormat="1" ht="27" customHeight="1" spans="1:7">
      <c r="A57" s="34">
        <v>52</v>
      </c>
      <c r="B57" s="57">
        <v>41943</v>
      </c>
      <c r="C57" s="50" t="s">
        <v>52</v>
      </c>
      <c r="D57" s="59" t="s">
        <v>53</v>
      </c>
      <c r="E57" s="53">
        <v>11787</v>
      </c>
      <c r="F57" s="53"/>
      <c r="G57" s="53"/>
    </row>
    <row r="58" s="6" customFormat="1" ht="27" customHeight="1" spans="1:7">
      <c r="A58" s="34">
        <v>53</v>
      </c>
      <c r="B58" s="57"/>
      <c r="C58" s="50"/>
      <c r="D58" s="58" t="s">
        <v>18</v>
      </c>
      <c r="E58" s="52">
        <f>SUM(E57:E57)</f>
        <v>11787</v>
      </c>
      <c r="F58" s="52">
        <f>SUM(F57:F57)</f>
        <v>0</v>
      </c>
      <c r="G58" s="52">
        <f>G56+E58-F58</f>
        <v>125219.94</v>
      </c>
    </row>
    <row r="59" s="6" customFormat="1" ht="27" customHeight="1" spans="1:7">
      <c r="A59" s="34">
        <v>54</v>
      </c>
      <c r="B59" s="57">
        <v>41973</v>
      </c>
      <c r="C59" s="50" t="s">
        <v>54</v>
      </c>
      <c r="D59" s="43" t="s">
        <v>12</v>
      </c>
      <c r="E59" s="53">
        <v>5779.46</v>
      </c>
      <c r="F59" s="53"/>
      <c r="G59" s="53"/>
    </row>
    <row r="60" s="6" customFormat="1" ht="27" customHeight="1" spans="1:7">
      <c r="A60" s="34">
        <v>55</v>
      </c>
      <c r="B60" s="57">
        <v>41973</v>
      </c>
      <c r="C60" s="50" t="s">
        <v>55</v>
      </c>
      <c r="D60" s="59" t="s">
        <v>56</v>
      </c>
      <c r="E60" s="53"/>
      <c r="F60" s="53">
        <v>1250</v>
      </c>
      <c r="G60" s="53"/>
    </row>
    <row r="61" s="6" customFormat="1" ht="27" customHeight="1" spans="1:7">
      <c r="A61" s="34">
        <v>56</v>
      </c>
      <c r="B61" s="57"/>
      <c r="C61" s="50"/>
      <c r="D61" s="58" t="s">
        <v>18</v>
      </c>
      <c r="E61" s="52">
        <f>SUM(E59:E60)</f>
        <v>5779.46</v>
      </c>
      <c r="F61" s="52">
        <f>SUM(F59:F60)</f>
        <v>1250</v>
      </c>
      <c r="G61" s="52">
        <f>G58+E61-F61</f>
        <v>129749.4</v>
      </c>
    </row>
    <row r="62" s="6" customFormat="1" ht="27" customHeight="1" spans="1:7">
      <c r="A62" s="34">
        <v>57</v>
      </c>
      <c r="B62" s="57">
        <v>42004</v>
      </c>
      <c r="C62" s="50" t="s">
        <v>11</v>
      </c>
      <c r="D62" s="40" t="s">
        <v>12</v>
      </c>
      <c r="E62" s="53">
        <v>4753.71</v>
      </c>
      <c r="F62" s="53"/>
      <c r="G62" s="53"/>
    </row>
    <row r="63" s="6" customFormat="1" ht="27" customHeight="1" spans="1:7">
      <c r="A63" s="34">
        <v>58</v>
      </c>
      <c r="B63" s="57"/>
      <c r="C63" s="50"/>
      <c r="D63" s="58" t="s">
        <v>18</v>
      </c>
      <c r="E63" s="52">
        <f>SUM(E62:E62)</f>
        <v>4753.71</v>
      </c>
      <c r="F63" s="52">
        <f>SUM(F62:F62)</f>
        <v>0</v>
      </c>
      <c r="G63" s="52">
        <f>G61+E63-F63</f>
        <v>134503.11</v>
      </c>
    </row>
    <row r="64" s="7" customFormat="1" ht="27" customHeight="1" spans="1:7">
      <c r="A64" s="34">
        <v>59</v>
      </c>
      <c r="B64" s="60"/>
      <c r="C64" s="61"/>
      <c r="D64" s="58" t="s">
        <v>57</v>
      </c>
      <c r="E64" s="52">
        <f>E35+E37+E40+E43+E45+E48+E51+E54+E56+E58+E61+E63</f>
        <v>1242470.99</v>
      </c>
      <c r="F64" s="52">
        <v>1117202.5</v>
      </c>
      <c r="G64" s="52">
        <v>134503.11</v>
      </c>
    </row>
    <row r="65" s="6" customFormat="1" ht="27" customHeight="1" spans="1:7">
      <c r="A65" s="34">
        <v>60</v>
      </c>
      <c r="B65" s="57">
        <v>42035</v>
      </c>
      <c r="C65" s="50" t="s">
        <v>11</v>
      </c>
      <c r="D65" s="40" t="s">
        <v>12</v>
      </c>
      <c r="E65" s="53">
        <v>220</v>
      </c>
      <c r="F65" s="53"/>
      <c r="G65" s="53"/>
    </row>
    <row r="66" s="6" customFormat="1" ht="27" customHeight="1" spans="1:7">
      <c r="A66" s="34">
        <v>61</v>
      </c>
      <c r="B66" s="57"/>
      <c r="C66" s="50"/>
      <c r="D66" s="58" t="s">
        <v>18</v>
      </c>
      <c r="E66" s="52">
        <f>SUM(E65:E65)</f>
        <v>220</v>
      </c>
      <c r="F66" s="52">
        <f>SUM(F65:F65)</f>
        <v>0</v>
      </c>
      <c r="G66" s="52">
        <f>G63+E66-F66</f>
        <v>134723.11</v>
      </c>
    </row>
    <row r="67" s="6" customFormat="1" ht="27" customHeight="1" spans="1:7">
      <c r="A67" s="34">
        <v>62</v>
      </c>
      <c r="B67" s="57">
        <v>42063</v>
      </c>
      <c r="C67" s="50" t="s">
        <v>58</v>
      </c>
      <c r="D67" s="59" t="s">
        <v>59</v>
      </c>
      <c r="E67" s="53">
        <v>60</v>
      </c>
      <c r="F67" s="53"/>
      <c r="G67" s="53"/>
    </row>
    <row r="68" s="6" customFormat="1" ht="27" customHeight="1" spans="1:7">
      <c r="A68" s="34">
        <v>63</v>
      </c>
      <c r="B68" s="57">
        <v>42063</v>
      </c>
      <c r="C68" s="50" t="s">
        <v>60</v>
      </c>
      <c r="D68" s="59" t="s">
        <v>61</v>
      </c>
      <c r="E68" s="53">
        <v>1000</v>
      </c>
      <c r="F68" s="53"/>
      <c r="G68" s="53"/>
    </row>
    <row r="69" s="6" customFormat="1" ht="27" customHeight="1" spans="1:7">
      <c r="A69" s="34">
        <v>64</v>
      </c>
      <c r="B69" s="57">
        <v>42063</v>
      </c>
      <c r="C69" s="50" t="s">
        <v>27</v>
      </c>
      <c r="D69" s="59" t="s">
        <v>62</v>
      </c>
      <c r="E69" s="53">
        <v>1000</v>
      </c>
      <c r="F69" s="53"/>
      <c r="G69" s="53"/>
    </row>
    <row r="70" s="6" customFormat="1" ht="27" customHeight="1" spans="1:7">
      <c r="A70" s="34">
        <v>65</v>
      </c>
      <c r="B70" s="57">
        <v>42063</v>
      </c>
      <c r="C70" s="50" t="s">
        <v>63</v>
      </c>
      <c r="D70" s="59" t="s">
        <v>64</v>
      </c>
      <c r="E70" s="53">
        <v>500</v>
      </c>
      <c r="F70" s="53"/>
      <c r="G70" s="53"/>
    </row>
    <row r="71" s="6" customFormat="1" ht="27" customHeight="1" spans="1:7">
      <c r="A71" s="34">
        <v>66</v>
      </c>
      <c r="B71" s="57">
        <v>42063</v>
      </c>
      <c r="C71" s="50" t="s">
        <v>65</v>
      </c>
      <c r="D71" s="59" t="s">
        <v>66</v>
      </c>
      <c r="E71" s="53">
        <v>1500</v>
      </c>
      <c r="F71" s="53"/>
      <c r="G71" s="53"/>
    </row>
    <row r="72" s="6" customFormat="1" ht="27" customHeight="1" spans="1:7">
      <c r="A72" s="34">
        <v>67</v>
      </c>
      <c r="B72" s="57">
        <v>42063</v>
      </c>
      <c r="C72" s="50" t="s">
        <v>67</v>
      </c>
      <c r="D72" s="43" t="s">
        <v>12</v>
      </c>
      <c r="E72" s="53">
        <v>10</v>
      </c>
      <c r="F72" s="53"/>
      <c r="G72" s="53"/>
    </row>
    <row r="73" s="6" customFormat="1" ht="27" customHeight="1" spans="1:7">
      <c r="A73" s="34">
        <v>68</v>
      </c>
      <c r="B73" s="57"/>
      <c r="C73" s="50"/>
      <c r="D73" s="58" t="s">
        <v>18</v>
      </c>
      <c r="E73" s="52">
        <f>SUM(E67:E72)</f>
        <v>4070</v>
      </c>
      <c r="F73" s="52">
        <f>SUM(F67:F72)</f>
        <v>0</v>
      </c>
      <c r="G73" s="52">
        <f>G66+E73-F73</f>
        <v>138793.11</v>
      </c>
    </row>
    <row r="74" s="6" customFormat="1" ht="27" customHeight="1" spans="1:7">
      <c r="A74" s="34">
        <v>69</v>
      </c>
      <c r="B74" s="57">
        <v>42094</v>
      </c>
      <c r="C74" s="50" t="s">
        <v>11</v>
      </c>
      <c r="D74" s="43" t="s">
        <v>12</v>
      </c>
      <c r="E74" s="53">
        <v>15</v>
      </c>
      <c r="F74" s="53"/>
      <c r="G74" s="53"/>
    </row>
    <row r="75" s="6" customFormat="1" ht="27" customHeight="1" spans="1:7">
      <c r="A75" s="34">
        <v>70</v>
      </c>
      <c r="B75" s="57">
        <v>42094</v>
      </c>
      <c r="C75" s="50" t="s">
        <v>68</v>
      </c>
      <c r="D75" s="59" t="s">
        <v>69</v>
      </c>
      <c r="E75" s="53">
        <v>2845.1</v>
      </c>
      <c r="F75" s="53"/>
      <c r="G75" s="53"/>
    </row>
    <row r="76" s="6" customFormat="1" ht="27" customHeight="1" spans="1:7">
      <c r="A76" s="34">
        <v>71</v>
      </c>
      <c r="B76" s="57"/>
      <c r="C76" s="50"/>
      <c r="D76" s="58" t="s">
        <v>18</v>
      </c>
      <c r="E76" s="52">
        <f>SUM(E74:E75)</f>
        <v>2860.1</v>
      </c>
      <c r="F76" s="52">
        <f>SUM(F74:F75)</f>
        <v>0</v>
      </c>
      <c r="G76" s="52">
        <f>G73+E76-F76</f>
        <v>141653.21</v>
      </c>
    </row>
    <row r="77" s="6" customFormat="1" ht="27" customHeight="1" spans="1:7">
      <c r="A77" s="34">
        <v>72</v>
      </c>
      <c r="B77" s="57">
        <v>42124</v>
      </c>
      <c r="C77" s="50" t="s">
        <v>11</v>
      </c>
      <c r="D77" s="40" t="s">
        <v>12</v>
      </c>
      <c r="E77" s="53">
        <v>6324.79</v>
      </c>
      <c r="F77" s="53"/>
      <c r="G77" s="53"/>
    </row>
    <row r="78" s="6" customFormat="1" ht="27" customHeight="1" spans="1:7">
      <c r="A78" s="34">
        <v>73</v>
      </c>
      <c r="B78" s="57">
        <v>42124</v>
      </c>
      <c r="C78" s="50" t="s">
        <v>70</v>
      </c>
      <c r="D78" s="40" t="s">
        <v>12</v>
      </c>
      <c r="E78" s="53">
        <v>609</v>
      </c>
      <c r="F78" s="53"/>
      <c r="G78" s="53"/>
    </row>
    <row r="79" s="6" customFormat="1" ht="27" customHeight="1" spans="1:7">
      <c r="A79" s="34">
        <v>74</v>
      </c>
      <c r="B79" s="57">
        <v>42124</v>
      </c>
      <c r="C79" s="50" t="s">
        <v>71</v>
      </c>
      <c r="D79" s="40" t="s">
        <v>12</v>
      </c>
      <c r="E79" s="53">
        <v>958</v>
      </c>
      <c r="F79" s="53"/>
      <c r="G79" s="53"/>
    </row>
    <row r="80" s="6" customFormat="1" ht="27" customHeight="1" spans="1:7">
      <c r="A80" s="34">
        <v>75</v>
      </c>
      <c r="B80" s="57">
        <v>42124</v>
      </c>
      <c r="C80" s="50" t="s">
        <v>72</v>
      </c>
      <c r="D80" s="40" t="s">
        <v>12</v>
      </c>
      <c r="E80" s="53">
        <v>406</v>
      </c>
      <c r="F80" s="53"/>
      <c r="G80" s="53"/>
    </row>
    <row r="81" s="6" customFormat="1" ht="27" customHeight="1" spans="1:7">
      <c r="A81" s="34">
        <v>76</v>
      </c>
      <c r="B81" s="57">
        <v>42124</v>
      </c>
      <c r="C81" s="50" t="s">
        <v>73</v>
      </c>
      <c r="D81" s="40" t="s">
        <v>12</v>
      </c>
      <c r="E81" s="53">
        <v>1794</v>
      </c>
      <c r="F81" s="53"/>
      <c r="G81" s="53"/>
    </row>
    <row r="82" s="6" customFormat="1" ht="27" customHeight="1" spans="1:7">
      <c r="A82" s="34">
        <v>77</v>
      </c>
      <c r="B82" s="57">
        <v>42124</v>
      </c>
      <c r="C82" s="50" t="s">
        <v>74</v>
      </c>
      <c r="D82" s="40" t="s">
        <v>12</v>
      </c>
      <c r="E82" s="53">
        <v>371</v>
      </c>
      <c r="F82" s="53"/>
      <c r="G82" s="53"/>
    </row>
    <row r="83" s="6" customFormat="1" ht="27" customHeight="1" spans="1:7">
      <c r="A83" s="34">
        <v>78</v>
      </c>
      <c r="B83" s="57"/>
      <c r="C83" s="50"/>
      <c r="D83" s="58" t="s">
        <v>18</v>
      </c>
      <c r="E83" s="52">
        <f>SUM(E77:E82)</f>
        <v>10462.79</v>
      </c>
      <c r="F83" s="52">
        <f>SUM(F77:F82)</f>
        <v>0</v>
      </c>
      <c r="G83" s="52">
        <f>G76+E83-F83</f>
        <v>152116</v>
      </c>
    </row>
    <row r="84" s="6" customFormat="1" ht="27" customHeight="1" spans="1:7">
      <c r="A84" s="34">
        <v>79</v>
      </c>
      <c r="B84" s="57">
        <v>42369</v>
      </c>
      <c r="C84" s="50" t="s">
        <v>75</v>
      </c>
      <c r="D84" s="59" t="s">
        <v>76</v>
      </c>
      <c r="E84" s="53"/>
      <c r="F84" s="53">
        <v>5417.7</v>
      </c>
      <c r="G84" s="53"/>
    </row>
    <row r="85" s="6" customFormat="1" ht="27" customHeight="1" spans="1:7">
      <c r="A85" s="34">
        <v>80</v>
      </c>
      <c r="B85" s="57"/>
      <c r="C85" s="50"/>
      <c r="D85" s="58" t="s">
        <v>18</v>
      </c>
      <c r="E85" s="52">
        <f>SUM(E84:E84)</f>
        <v>0</v>
      </c>
      <c r="F85" s="52">
        <f>SUM(F84:F84)</f>
        <v>5417.7</v>
      </c>
      <c r="G85" s="52">
        <f>G83+E85-F85</f>
        <v>146698.3</v>
      </c>
    </row>
    <row r="86" s="6" customFormat="1" ht="27" customHeight="1" spans="1:7">
      <c r="A86" s="34">
        <v>81</v>
      </c>
      <c r="B86" s="57"/>
      <c r="C86" s="50"/>
      <c r="D86" s="58" t="s">
        <v>77</v>
      </c>
      <c r="E86" s="52">
        <f>E66+E73+E76+E83+E85</f>
        <v>17612.89</v>
      </c>
      <c r="F86" s="52">
        <v>5417.7</v>
      </c>
      <c r="G86" s="52">
        <f>G85</f>
        <v>146698.3</v>
      </c>
    </row>
    <row r="87" s="6" customFormat="1" ht="27" customHeight="1" spans="1:7">
      <c r="A87" s="34">
        <v>82</v>
      </c>
      <c r="B87" s="57"/>
      <c r="C87" s="50"/>
      <c r="D87" s="58" t="s">
        <v>78</v>
      </c>
      <c r="E87" s="52"/>
      <c r="F87" s="52"/>
      <c r="G87" s="52">
        <f t="shared" ref="G87:G98" si="0">G86</f>
        <v>146698.3</v>
      </c>
    </row>
    <row r="88" s="6" customFormat="1" ht="27" customHeight="1" spans="1:7">
      <c r="A88" s="34">
        <v>83</v>
      </c>
      <c r="B88" s="57"/>
      <c r="C88" s="50"/>
      <c r="D88" s="58" t="s">
        <v>79</v>
      </c>
      <c r="E88" s="52"/>
      <c r="F88" s="52"/>
      <c r="G88" s="52">
        <f t="shared" si="0"/>
        <v>146698.3</v>
      </c>
    </row>
    <row r="89" s="6" customFormat="1" ht="27" customHeight="1" spans="1:7">
      <c r="A89" s="34">
        <v>84</v>
      </c>
      <c r="B89" s="57"/>
      <c r="C89" s="50"/>
      <c r="D89" s="58" t="s">
        <v>80</v>
      </c>
      <c r="E89" s="53"/>
      <c r="F89" s="53"/>
      <c r="G89" s="52">
        <f t="shared" si="0"/>
        <v>146698.3</v>
      </c>
    </row>
    <row r="90" s="6" customFormat="1" ht="27" customHeight="1" spans="1:7">
      <c r="A90" s="34">
        <v>85</v>
      </c>
      <c r="B90" s="57"/>
      <c r="C90" s="50"/>
      <c r="D90" s="58" t="s">
        <v>81</v>
      </c>
      <c r="E90" s="53"/>
      <c r="F90" s="53"/>
      <c r="G90" s="52">
        <f t="shared" si="0"/>
        <v>146698.3</v>
      </c>
    </row>
    <row r="91" s="6" customFormat="1" ht="27" customHeight="1" spans="1:7">
      <c r="A91" s="34">
        <v>86</v>
      </c>
      <c r="B91" s="57"/>
      <c r="C91" s="50"/>
      <c r="D91" s="58" t="s">
        <v>82</v>
      </c>
      <c r="E91" s="53"/>
      <c r="F91" s="53"/>
      <c r="G91" s="52">
        <f t="shared" si="0"/>
        <v>146698.3</v>
      </c>
    </row>
    <row r="92" s="6" customFormat="1" ht="27" customHeight="1" spans="1:7">
      <c r="A92" s="34">
        <v>87</v>
      </c>
      <c r="B92" s="57"/>
      <c r="C92" s="50"/>
      <c r="D92" s="58" t="s">
        <v>83</v>
      </c>
      <c r="E92" s="53"/>
      <c r="F92" s="53"/>
      <c r="G92" s="52">
        <f t="shared" si="0"/>
        <v>146698.3</v>
      </c>
    </row>
    <row r="93" s="6" customFormat="1" ht="27" customHeight="1" spans="1:7">
      <c r="A93" s="34">
        <v>88</v>
      </c>
      <c r="B93" s="57"/>
      <c r="C93" s="50"/>
      <c r="D93" s="58" t="s">
        <v>84</v>
      </c>
      <c r="E93" s="53"/>
      <c r="F93" s="53"/>
      <c r="G93" s="52">
        <f t="shared" si="0"/>
        <v>146698.3</v>
      </c>
    </row>
    <row r="94" s="6" customFormat="1" ht="27" customHeight="1" spans="1:7">
      <c r="A94" s="34">
        <v>89</v>
      </c>
      <c r="B94" s="57"/>
      <c r="C94" s="50"/>
      <c r="D94" s="58" t="s">
        <v>85</v>
      </c>
      <c r="E94" s="53"/>
      <c r="F94" s="53"/>
      <c r="G94" s="52">
        <f t="shared" si="0"/>
        <v>146698.3</v>
      </c>
    </row>
    <row r="95" s="6" customFormat="1" ht="27" customHeight="1" spans="1:7">
      <c r="A95" s="34">
        <v>90</v>
      </c>
      <c r="B95" s="57"/>
      <c r="C95" s="50"/>
      <c r="D95" s="58" t="s">
        <v>86</v>
      </c>
      <c r="E95" s="53"/>
      <c r="F95" s="53"/>
      <c r="G95" s="52">
        <f t="shared" si="0"/>
        <v>146698.3</v>
      </c>
    </row>
    <row r="96" s="6" customFormat="1" ht="27" customHeight="1" spans="1:7">
      <c r="A96" s="34">
        <v>91</v>
      </c>
      <c r="B96" s="57"/>
      <c r="C96" s="50"/>
      <c r="D96" s="58" t="s">
        <v>87</v>
      </c>
      <c r="E96" s="53"/>
      <c r="F96" s="53"/>
      <c r="G96" s="52">
        <f t="shared" si="0"/>
        <v>146698.3</v>
      </c>
    </row>
    <row r="97" s="6" customFormat="1" ht="27" customHeight="1" spans="1:7">
      <c r="A97" s="34">
        <v>92</v>
      </c>
      <c r="B97" s="57"/>
      <c r="C97" s="50"/>
      <c r="D97" s="58" t="s">
        <v>88</v>
      </c>
      <c r="E97" s="53"/>
      <c r="F97" s="53"/>
      <c r="G97" s="52">
        <f t="shared" si="0"/>
        <v>146698.3</v>
      </c>
    </row>
    <row r="98" s="6" customFormat="1" ht="27" customHeight="1" spans="1:7">
      <c r="A98" s="34">
        <v>93</v>
      </c>
      <c r="B98" s="57"/>
      <c r="C98" s="50"/>
      <c r="D98" s="58" t="s">
        <v>89</v>
      </c>
      <c r="E98" s="53"/>
      <c r="F98" s="53"/>
      <c r="G98" s="52">
        <f t="shared" si="0"/>
        <v>146698.3</v>
      </c>
    </row>
    <row r="99" s="6" customFormat="1" ht="27" customHeight="1" spans="1:7">
      <c r="A99" s="34">
        <v>94</v>
      </c>
      <c r="B99" s="62"/>
      <c r="C99" s="63"/>
      <c r="D99" s="58" t="s">
        <v>90</v>
      </c>
      <c r="E99" s="52">
        <f>E11+E13+E15+E18+E20+E22+E24+E26+E31+E35+E37+E40+E43+E45+E48+E51+E54+E56+E58+E61+E63+E66+E73+E76+E83+E85</f>
        <v>1316199.56</v>
      </c>
      <c r="F99" s="52">
        <f>F11+F13+F15+F18+F20+F22+F24+F26+F31+F35+F37+F40+F43+F45+F48+F51+F54+F56+F58+F61+F63+F66+F73+F76+F83+F85</f>
        <v>1169501.26</v>
      </c>
      <c r="G99" s="52">
        <f>E99-F99</f>
        <v>146698.300000001</v>
      </c>
    </row>
  </sheetData>
  <autoFilter ref="A1:G98">
    <extLst/>
  </autoFilter>
  <mergeCells count="2">
    <mergeCell ref="A2:G2"/>
    <mergeCell ref="A3:G3"/>
  </mergeCells>
  <pageMargins left="0.904861111111111" right="0.0784722222222222" top="0.432638888888889" bottom="1" header="0.196527777777778" footer="0.511805555555556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梅州老人活动中心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作者</dc:creator>
  <cp:lastModifiedBy>罗翠婵</cp:lastModifiedBy>
  <dcterms:created xsi:type="dcterms:W3CDTF">2018-05-15T10:02:00Z</dcterms:created>
  <dcterms:modified xsi:type="dcterms:W3CDTF">2021-05-28T02:02:35Z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8B202988D76F49A4B2CD26C32178ACFD</vt:lpwstr>
  </property>
</Properties>
</file>